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nhuu\shilen dans\2022 on\medee\"/>
    </mc:Choice>
  </mc:AlternateContent>
  <xr:revisionPtr revIDLastSave="0" documentId="13_ncr:1_{DD8A2DB9-72BF-4E6E-AF70-E001D3EA1996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tusuv" sheetId="1" r:id="rId1"/>
    <sheet name="5 saya" sheetId="2" r:id="rId2"/>
    <sheet name="tsalingaas busad" sheetId="3" r:id="rId3"/>
    <sheet name="oron toonii medee" sheetId="4" r:id="rId4"/>
    <sheet name="Tusviin oorchlolt" sheetId="6" r:id="rId5"/>
    <sheet name="тендерын мэдээлэл " sheetId="7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2" l="1"/>
  <c r="C22" i="6"/>
  <c r="C11" i="6"/>
  <c r="C10" i="6"/>
  <c r="C9" i="6"/>
  <c r="C8" i="6"/>
  <c r="C7" i="6" s="1"/>
  <c r="C20" i="1"/>
  <c r="H21" i="4"/>
  <c r="I21" i="4"/>
  <c r="J21" i="4"/>
  <c r="K21" i="4"/>
  <c r="F20" i="6"/>
  <c r="F19" i="6"/>
  <c r="F18" i="6"/>
  <c r="F17" i="6"/>
  <c r="F16" i="6"/>
  <c r="F15" i="6"/>
  <c r="F14" i="6"/>
  <c r="F13" i="6"/>
  <c r="F12" i="6"/>
  <c r="F11" i="6"/>
  <c r="F10" i="6"/>
  <c r="F9" i="6" s="1"/>
  <c r="F8" i="6" s="1"/>
  <c r="F7" i="6" s="1"/>
  <c r="C8" i="1"/>
  <c r="F7" i="4" l="1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6" i="4"/>
  <c r="F22" i="6" l="1"/>
  <c r="F21" i="6"/>
  <c r="F28" i="1" l="1"/>
  <c r="C9" i="1"/>
  <c r="C7" i="1"/>
  <c r="C6" i="1" s="1"/>
  <c r="C5" i="1" s="1"/>
  <c r="C28" i="1" s="1"/>
  <c r="F20" i="1" l="1"/>
  <c r="F21" i="1"/>
  <c r="F22" i="1"/>
  <c r="F23" i="1"/>
  <c r="F24" i="1"/>
  <c r="F25" i="1"/>
  <c r="F26" i="1"/>
  <c r="F8" i="1" l="1"/>
  <c r="F9" i="1"/>
  <c r="F10" i="1"/>
  <c r="F11" i="1"/>
  <c r="F12" i="1"/>
  <c r="F13" i="1"/>
  <c r="F14" i="1"/>
  <c r="F15" i="1"/>
  <c r="F16" i="1"/>
  <c r="F17" i="1"/>
  <c r="F18" i="1"/>
  <c r="F19" i="1"/>
  <c r="F7" i="1" l="1"/>
  <c r="F6" i="1" s="1"/>
  <c r="F5" i="1" s="1"/>
  <c r="G21" i="4" l="1"/>
  <c r="F21" i="4" l="1"/>
  <c r="E21" i="4"/>
  <c r="D21" i="4"/>
</calcChain>
</file>

<file path=xl/sharedStrings.xml><?xml version="1.0" encoding="utf-8"?>
<sst xmlns="http://schemas.openxmlformats.org/spreadsheetml/2006/main" count="190" uniqueCount="161">
  <si>
    <t>SORT_ID</t>
  </si>
  <si>
    <t>ҮЗҮҮЛЭЛТ</t>
  </si>
  <si>
    <t>МӨР</t>
  </si>
  <si>
    <t>ТӨЛӨВЛӨГӨӨ</t>
  </si>
  <si>
    <t>ГҮЙЦЭТГЭЛ</t>
  </si>
  <si>
    <t>II. НИЙТ ЗАРЛАГЫН ДҮН</t>
  </si>
  <si>
    <t>УРСГАЛ ЗАРДЛЫН ДҮН</t>
  </si>
  <si>
    <t>БАРАА ҮЙЛЧИЛГЭЭНИЙ ЗАРДАЛ</t>
  </si>
  <si>
    <t>Цалин хөлс болон нэмэгдэл урамшил</t>
  </si>
  <si>
    <t>Ажил олгогчоос нийгмийн даатгалд төлөгдөх шимтгэл</t>
  </si>
  <si>
    <t>Байр ашиглалтай холбоотой тогтмол зардал</t>
  </si>
  <si>
    <t>Хангамж бараа материалын зардал</t>
  </si>
  <si>
    <t>Тээвэр шатахуун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</si>
  <si>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</si>
  <si>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</si>
  <si>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</si>
  <si>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</si>
  <si>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УРСГАЛ ШИЛЖҮҮЛЭГ</t>
  </si>
  <si>
    <t>Д/д</t>
  </si>
  <si>
    <t>Тухайн жилд худалдан авсан бараа, ажил, үйлчилгээний нэр</t>
  </si>
  <si>
    <t>Гэрээний дүн</t>
  </si>
  <si>
    <t>Санхүүжилт /өссөн дүнгээр/</t>
  </si>
  <si>
    <t>Бараа, ажил үйлчилгээ нийлүүлэгч</t>
  </si>
  <si>
    <t>Нэр</t>
  </si>
  <si>
    <t>Хаяг</t>
  </si>
  <si>
    <t>Гэрэл цахилгаан</t>
  </si>
  <si>
    <t>УБЦТС ТӨК</t>
  </si>
  <si>
    <t>БЗД</t>
  </si>
  <si>
    <t>Түлш халаалт</t>
  </si>
  <si>
    <t>УБДС ТӨК</t>
  </si>
  <si>
    <t>СБД, Ерөнхий сайд амарын гудамж</t>
  </si>
  <si>
    <t>Сувагчлалын түрээс</t>
  </si>
  <si>
    <t>Дансны дугаар</t>
  </si>
  <si>
    <t>Дансны нэр</t>
  </si>
  <si>
    <t>Огноо</t>
  </si>
  <si>
    <t>Харилцагч байгууллага</t>
  </si>
  <si>
    <t>Орлого</t>
  </si>
  <si>
    <t>Зарлага</t>
  </si>
  <si>
    <t>Гүйлгээний утга</t>
  </si>
  <si>
    <t>Төрийн сан</t>
  </si>
  <si>
    <t>Сангийн яам</t>
  </si>
  <si>
    <t>Санхүүжилт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</si>
  <si>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</si>
  <si>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</si>
  <si>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</si>
  <si>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</si>
  <si>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Зөрүү</t>
  </si>
  <si>
    <t>Зөрүүний тайлбар</t>
  </si>
  <si>
    <t>Тэтгэвэрт гарсан</t>
  </si>
  <si>
    <t>6-аас дээш  сарын урт хугацааны сургалтанд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</si>
  <si>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</si>
  <si>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</si>
  <si>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</si>
  <si>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 Төсвийн байгууллага</t>
  </si>
  <si>
    <t>Улс төрийн албан хаагч</t>
  </si>
  <si>
    <t>Төрийн захиргааны албан хаагч (ТЗ)</t>
  </si>
  <si>
    <t>Төрийн тусгай албан хаагч (ТТ)</t>
  </si>
  <si>
    <t>Ажлын албаны албан хаагч (АА)</t>
  </si>
  <si>
    <t>Сургуулийн өмнөх боловсрол болон бага, дунд боловсролын албан хаагч (ТБД)</t>
  </si>
  <si>
    <t>Шинжлэх ухааны салбарын төрийн үйлчилгээний албан хаагч (ТШУ)</t>
  </si>
  <si>
    <t>Соёл урлагийн салбарын төрийн үйлчилгээний  албан хаагч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</si>
  <si>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</si>
  <si>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</si>
  <si>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1.10.</t>
  </si>
  <si>
    <t>Төрийн үйлчилгээний бусад албан хаагч</t>
  </si>
  <si>
    <t>Гэрээт ажилтан</t>
  </si>
  <si>
    <t>Нийт орон тоо</t>
  </si>
  <si>
    <t>2. ТААНБ</t>
  </si>
  <si>
    <t>Төлөөлөн удирдах зөвлөл</t>
  </si>
  <si>
    <t>Удирдах албан тушаалтан</t>
  </si>
  <si>
    <t>Ажилчид</t>
  </si>
  <si>
    <t>Үлдэгдэл</t>
  </si>
  <si>
    <t>Нормативт зардал</t>
  </si>
  <si>
    <t>БАТЛАГДСАН ТӨСВИЙН ГҮЙЦЭТГЭЛ, ХЭМНЭЛТ ХЭТРЭЛТ</t>
  </si>
  <si>
    <t>БАТЛАГДСАН ОРОН ТООНД ОРСОН ӨӨРЧЛӨЛТ</t>
  </si>
  <si>
    <t>ЦАЛИНГААС БУСАД 5 САЯ ТӨГРӨГӨӨС ДЭЭШ ҮНИЙН ДҮН БҮХИЙ ОРЛОГО,ЗАРЛАГЫН МӨНГӨН ГҮЙЛГЭЭ</t>
  </si>
  <si>
    <t>5 САЯ ТӨГРӨГӨӨС ДЭЭШ ҮНИЙН ДҮН БҮХИЙ ХУДАЛДАН АВСАН БАРАА, АЖИЛ ҮЙЛЧИЛГЭЭНИЙ НЭР</t>
  </si>
  <si>
    <t>Д/Д</t>
  </si>
  <si>
    <t>Төсвийн байгууллага/ эдийн засгийн ангилал</t>
  </si>
  <si>
    <t>Батлагдсан төсөв</t>
  </si>
  <si>
    <t>Гүйцэтгэл /өссөн дүнгээр/</t>
  </si>
  <si>
    <t>Хэмнэлт/ хэтрэлт</t>
  </si>
  <si>
    <t>жилээр</t>
  </si>
  <si>
    <t>тайлант үе /өссөн дүнгээр/</t>
  </si>
  <si>
    <t>дүн</t>
  </si>
  <si>
    <t>НИЙТ ЗАРЛАГА ба ЦЭВЭР ЗЭЭЛИЙН ДҮН</t>
  </si>
  <si>
    <t>БАРАА, ҮЙЛЧИЛГЭЭНИЙ ЗАРДАЛ</t>
  </si>
  <si>
    <t>Цалин, хөлс болон нэмэгдэл урамшил</t>
  </si>
  <si>
    <t>Ажил олгогчоос нийгмийн даатгалд төлөх шимтгэл</t>
  </si>
  <si>
    <t xml:space="preserve">                  Байр ашиглалттай холбоотой тогтмол зардал</t>
  </si>
  <si>
    <t xml:space="preserve">                  Хангамж, бараа материалын зардал</t>
  </si>
  <si>
    <t xml:space="preserve">                  Нормативт зардал</t>
  </si>
  <si>
    <t xml:space="preserve">                  Эд хогшил, урсгал засварын зардал</t>
  </si>
  <si>
    <t xml:space="preserve">                  Томилолт, зочны зардал</t>
  </si>
  <si>
    <t>Бусдаар гүйцэтгүүлсэн ажил, үйлчилгээний төлбөр, хураамж</t>
  </si>
  <si>
    <t>ТӨСӨВТ ОРСОН НЭМЭЛТ ӨӨРЧЛӨЛТ</t>
  </si>
  <si>
    <t>Тайлбар</t>
  </si>
  <si>
    <t>Ажил олгогчоос олгох тэтгэмж, урамшуулал, дэмжлэг</t>
  </si>
  <si>
    <t>НИЙГМИЙН ХАМГААЛАЛ</t>
  </si>
  <si>
    <t>УРСГАЛ ШИЛЖЛЭГ</t>
  </si>
  <si>
    <t>УРСГАЛ ЗАРДАЛ</t>
  </si>
  <si>
    <t>Голомт</t>
  </si>
  <si>
    <t>Ажил олгогчоос олгох тэтгэмж урамшуулал</t>
  </si>
  <si>
    <t>Улсын төсвөөс санхүүжих</t>
  </si>
  <si>
    <t>Хөрөнгийн зардал</t>
  </si>
  <si>
    <t>Хөрөнгө оруулалт</t>
  </si>
  <si>
    <t>Тоног төхөөрөмж</t>
  </si>
  <si>
    <t>Батлагдсан төсөвт өртөг</t>
  </si>
  <si>
    <t>Тендер шалгаруулалтыг явуулсан журам</t>
  </si>
  <si>
    <t>Тендерт оролцохыг сонирхогчид тавьсан шалгуур үзүүлэлт</t>
  </si>
  <si>
    <t>Тендерт шалгарсан оролцогчийн товч мэдээлэл</t>
  </si>
  <si>
    <t>Багаж тенхик хэрэгсэл</t>
  </si>
  <si>
    <t>Шатахуун</t>
  </si>
  <si>
    <t>24 цагаар үүрэг гүйцэтгэдэг алба хаагчдын хоол хүнс</t>
  </si>
  <si>
    <t>Хөрөнгө болон улсын зардалд тусгагдсан арга хэмжээний тендерийн ерөнхий мэдээлэл</t>
  </si>
  <si>
    <t>Мэдээлэл холбооны сүлжээ ХХК</t>
  </si>
  <si>
    <t>Тендерт шалгараагүй оролцогчийн товч мэдээлэл</t>
  </si>
  <si>
    <t>Шалгараагүй талаархи шалтгаан үндэслэл</t>
  </si>
  <si>
    <t xml:space="preserve">                                   </t>
  </si>
  <si>
    <t>ГАРГАСАН:АХЛАХ НЯГТЛАН БОДОГЧ,ЦАГДААГИЙН АХЛАХ ДЭСЛЭГЧ                                     Э.ЧУЛУУНЦЭЦЭГ</t>
  </si>
  <si>
    <t>ХА</t>
  </si>
  <si>
    <t>НТШ</t>
  </si>
  <si>
    <t>Сүүлийн 1 жилийн санхүүгийн тайлан аудитлагдсан, өглөггүй, сүүлийн 2 жилд явуулсан ижил төстэй тендерийн арга хэмжээ</t>
  </si>
  <si>
    <t>Туршлагын мэдээ</t>
  </si>
  <si>
    <t>Сүүлийн 2 жилийн санхүүгийн тайлан аудитлагдсан, өглөггүй, сүүлийн 2 жилд явуулсан ижил төстэй тендерийн арга хэмжээ</t>
  </si>
  <si>
    <t>Бичиг хэргийн материал</t>
  </si>
  <si>
    <t>ШХА</t>
  </si>
  <si>
    <t>Мөнгөн хөрөнгийн эхний үлдэгдэл</t>
  </si>
  <si>
    <t>Ээлжийн алба хаагчдын нормын хоол</t>
  </si>
  <si>
    <t>МХС ТӨК</t>
  </si>
  <si>
    <t>Сод монгол ХХК</t>
  </si>
  <si>
    <t>ГАРГАСАН:АХЛАХ НЯГТЛАН БОДОГЧ,ЦАГДААГИЙН АХМАД                                     Э.ЧУЛУУНЦЭЦЭГ</t>
  </si>
  <si>
    <t>Төгс дардас ХХК, Гранд тотал ХХК-иас шууд худалдан авалт хийж байна.</t>
  </si>
  <si>
    <t xml:space="preserve">Саммит компьютерс, Топика ХХК </t>
  </si>
  <si>
    <t>Дд</t>
  </si>
  <si>
    <t>Ай ти зоне ХХК, Бодь ХХК</t>
  </si>
  <si>
    <t>Шунхлай ХХК,</t>
  </si>
  <si>
    <t>Шунхлай ХХК, Сод монгол ХХК, Магнай трейд ХХК, Петровис ХХК</t>
  </si>
  <si>
    <t>Дүрэмт хувцасны үнэ</t>
  </si>
  <si>
    <t>ОБЕГ</t>
  </si>
  <si>
    <t>БГ дүүрэг</t>
  </si>
  <si>
    <t>Аз бат ХХК</t>
  </si>
  <si>
    <t>Үнийн санал өндөр байсан.</t>
  </si>
  <si>
    <t>Шуурхай дуудлагын танхимын дрожны засвар</t>
  </si>
  <si>
    <t>Мөнх бат оршихуй ХХК</t>
  </si>
  <si>
    <t>БГД, 3-р хороо,дунд гол гудамж, Уран ган худалдааны төв, А/41 тоот</t>
  </si>
  <si>
    <t>Тоног төхөөрөмжийн үнэ /Нээлттэй тендер шалгаруулалтаар/</t>
  </si>
  <si>
    <t>Топика ХХК</t>
  </si>
  <si>
    <t>Саммит компьютерс ХХК</t>
  </si>
  <si>
    <t>СБД, Жамъян гүний гудамж, ICC tower8 18 давхарт</t>
  </si>
  <si>
    <t>ЧД, 1 дүгээр хороо, 3А оффис</t>
  </si>
  <si>
    <t>Д.Пэрлийдоржийн 36 сарын тэтгэмж</t>
  </si>
  <si>
    <t>Т.Бат-Идэрийн 18 сарын тэтгэмж</t>
  </si>
  <si>
    <t>Д.Пэрлийдорж</t>
  </si>
  <si>
    <t>Т.Бат-Идэр</t>
  </si>
  <si>
    <t>СХД</t>
  </si>
  <si>
    <t>Санхүүжилтийн эрх нээгдээгүй.</t>
  </si>
  <si>
    <t xml:space="preserve">                                                           2022 ОНЫ 08 ДУГААР САР</t>
  </si>
  <si>
    <t>2022 ОНЫ 08 ДУГААР САР</t>
  </si>
  <si>
    <t>Батлагдсан орон тооноос 7 орон тоо дутуу ажилласан.</t>
  </si>
  <si>
    <t>2022 оны 09 дүгээр сард зарцуулна.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</si>
</sst>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0_);[Red]_(* \(#,##0.00\);_(* &quot;-&quot;??_);_(@_)"/>
    <numFmt numFmtId="165" formatCode="_(* #,##0.0_);_(* \(#,##0.0\);_(* &quot;-&quot;??_);_(@_)"/>
    <numFmt numFmtId="166" formatCode="#,##0.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 Mon"/>
      <family val="2"/>
    </font>
    <font>
      <sz val="11"/>
      <name val="Arial Mon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9" fillId="0" borderId="0"/>
  </cellStyleXfs>
  <cellXfs count="9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165" fontId="0" fillId="0" borderId="1" xfId="1" applyNumberFormat="1" applyFont="1" applyBorder="1" applyAlignment="1">
      <alignment vertical="center"/>
    </xf>
    <xf numFmtId="165" fontId="0" fillId="0" borderId="1" xfId="1" applyNumberFormat="1" applyFon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3" fontId="4" fillId="0" borderId="1" xfId="1" applyFont="1" applyBorder="1"/>
    <xf numFmtId="43" fontId="4" fillId="0" borderId="1" xfId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43" fontId="4" fillId="0" borderId="1" xfId="0" applyNumberFormat="1" applyFont="1" applyBorder="1" applyAlignment="1">
      <alignment vertical="center"/>
    </xf>
    <xf numFmtId="0" fontId="4" fillId="0" borderId="0" xfId="0" applyFont="1"/>
    <xf numFmtId="166" fontId="5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6" fontId="5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vertical="center"/>
    </xf>
    <xf numFmtId="1" fontId="4" fillId="0" borderId="1" xfId="0" applyNumberFormat="1" applyFont="1" applyBorder="1" applyAlignment="1">
      <alignment horizontal="left"/>
    </xf>
    <xf numFmtId="14" fontId="4" fillId="0" borderId="1" xfId="0" applyNumberFormat="1" applyFont="1" applyBorder="1"/>
    <xf numFmtId="43" fontId="4" fillId="0" borderId="0" xfId="0" applyNumberFormat="1" applyFont="1"/>
    <xf numFmtId="0" fontId="4" fillId="4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9" fontId="4" fillId="0" borderId="1" xfId="0" applyNumberFormat="1" applyFont="1" applyBorder="1" applyAlignment="1">
      <alignment horizontal="center"/>
    </xf>
    <xf numFmtId="166" fontId="5" fillId="5" borderId="1" xfId="0" applyNumberFormat="1" applyFont="1" applyFill="1" applyBorder="1" applyAlignment="1">
      <alignment horizontal="right" vertical="center"/>
    </xf>
    <xf numFmtId="43" fontId="5" fillId="5" borderId="1" xfId="1" applyFont="1" applyFill="1" applyBorder="1" applyAlignment="1">
      <alignment vertical="center"/>
    </xf>
    <xf numFmtId="43" fontId="5" fillId="0" borderId="1" xfId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43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7" fillId="5" borderId="8" xfId="2" applyFont="1" applyFill="1" applyBorder="1" applyAlignment="1">
      <alignment horizontal="right" vertical="center"/>
    </xf>
    <xf numFmtId="43" fontId="8" fillId="5" borderId="8" xfId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5" fillId="5" borderId="8" xfId="2" applyFont="1" applyFill="1" applyBorder="1" applyAlignment="1">
      <alignment horizontal="right"/>
    </xf>
    <xf numFmtId="4" fontId="5" fillId="0" borderId="1" xfId="0" applyNumberFormat="1" applyFont="1" applyBorder="1" applyAlignment="1">
      <alignment vertical="center"/>
    </xf>
    <xf numFmtId="2" fontId="5" fillId="5" borderId="8" xfId="4" applyNumberFormat="1" applyFont="1" applyFill="1" applyBorder="1" applyAlignment="1">
      <alignment horizontal="right" vertical="center"/>
    </xf>
    <xf numFmtId="2" fontId="5" fillId="5" borderId="8" xfId="1" applyNumberFormat="1" applyFont="1" applyFill="1" applyBorder="1" applyAlignment="1">
      <alignment horizontal="right" vertical="center"/>
    </xf>
  </cellXfs>
  <cellStyles count="5">
    <cellStyle name="Comma" xfId="1" builtinId="3"/>
    <cellStyle name="Normal" xfId="0" builtinId="0"/>
    <cellStyle name="Normal 2" xfId="2" xr:uid="{00000000-0005-0000-0000-000002000000}"/>
    <cellStyle name="Normal 3" xfId="3" xr:uid="{CA08C111-0E3F-430A-B09F-9589269A40D9}"/>
    <cellStyle name="Normal 4" xfId="4" xr:uid="{60699AAF-0534-4317-92F3-9E566E84E71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2"/>
  <sheetViews>
    <sheetView zoomScale="85" zoomScaleNormal="85" workbookViewId="0">
      <selection activeCell="D28" sqref="D28:F28"/>
    </sheetView>
  </sheetViews>
  <sheetFormatPr defaultRowHeight="14.25" x14ac:dyDescent="0.25"/>
  <cols>
    <col min="1" max="1" width="5.85546875" style="66" customWidth="1"/>
    <col min="2" max="2" width="35.7109375" style="50" customWidth="1"/>
    <col min="3" max="3" width="18.85546875" style="50" customWidth="1"/>
    <col min="4" max="4" width="15.85546875" style="50" customWidth="1"/>
    <col min="5" max="5" width="16.85546875" style="50" customWidth="1"/>
    <col min="6" max="6" width="17.28515625" style="50" customWidth="1"/>
    <col min="7" max="7" width="34.42578125" style="50" customWidth="1"/>
    <col min="8" max="8" width="16.85546875" style="50" bestFit="1" customWidth="1"/>
    <col min="9" max="16384" width="9.140625" style="50"/>
  </cols>
  <sheetData>
    <row r="2" spans="1:8" ht="15" customHeight="1" x14ac:dyDescent="0.25">
      <c r="A2" s="67" t="s">
        <v>73</v>
      </c>
      <c r="B2" s="67"/>
      <c r="C2" s="67"/>
      <c r="D2" s="67"/>
      <c r="E2" s="67"/>
      <c r="F2" s="67"/>
      <c r="G2" s="67"/>
    </row>
    <row r="3" spans="1:8" ht="17.25" customHeight="1" x14ac:dyDescent="0.25">
      <c r="E3" s="50" t="s">
        <v>157</v>
      </c>
    </row>
    <row r="4" spans="1:8" ht="29.25" customHeight="1" x14ac:dyDescent="0.25">
      <c r="A4" s="51" t="s">
        <v>0</v>
      </c>
      <c r="B4" s="52" t="s">
        <v>1</v>
      </c>
      <c r="C4" s="52" t="s">
        <v>2</v>
      </c>
      <c r="D4" s="52" t="s">
        <v>3</v>
      </c>
      <c r="E4" s="52" t="s">
        <v>4</v>
      </c>
      <c r="F4" s="52" t="s">
        <v>71</v>
      </c>
      <c r="G4" s="53" t="s">
        <v>96</v>
      </c>
    </row>
    <row r="5" spans="1:8" ht="18" customHeight="1" x14ac:dyDescent="0.25">
      <c r="A5" s="54">
        <v>42</v>
      </c>
      <c r="B5" s="55" t="s">
        <v>5</v>
      </c>
      <c r="C5" s="40">
        <f>+C6</f>
        <v>3608764500</v>
      </c>
      <c r="D5" s="92">
        <v>2505773600</v>
      </c>
      <c r="E5" s="92">
        <v>2262921368.1399999</v>
      </c>
      <c r="F5" s="91">
        <f t="shared" ref="F5" si="0">+F6</f>
        <v>242852231.86000001</v>
      </c>
      <c r="G5" s="56"/>
      <c r="H5" s="57"/>
    </row>
    <row r="6" spans="1:8" x14ac:dyDescent="0.25">
      <c r="A6" s="54">
        <v>43</v>
      </c>
      <c r="B6" s="55" t="s">
        <v>6</v>
      </c>
      <c r="C6" s="40">
        <f>+C7+C18</f>
        <v>3608764500</v>
      </c>
      <c r="D6" s="92">
        <v>2505773600</v>
      </c>
      <c r="E6" s="92">
        <v>2262921368.1399999</v>
      </c>
      <c r="F6" s="91">
        <f t="shared" ref="F6" si="1">+F7+F18</f>
        <v>242852231.86000001</v>
      </c>
      <c r="G6" s="58"/>
      <c r="H6" s="57"/>
    </row>
    <row r="7" spans="1:8" x14ac:dyDescent="0.25">
      <c r="A7" s="54">
        <v>44</v>
      </c>
      <c r="B7" s="55" t="s">
        <v>7</v>
      </c>
      <c r="C7" s="40">
        <f>+C8+C9+C10+C11+C12+C13+C14+C15+C16</f>
        <v>3280130900</v>
      </c>
      <c r="D7" s="92">
        <v>2290566000</v>
      </c>
      <c r="E7" s="92">
        <v>2117386157.1399999</v>
      </c>
      <c r="F7" s="91">
        <f t="shared" ref="F7" si="2">+F8+F9+F10+F11+F12+F13+F14+F15+F16</f>
        <v>173179842.86000001</v>
      </c>
      <c r="G7" s="59"/>
      <c r="H7" s="57"/>
    </row>
    <row r="8" spans="1:8" ht="29.25" customHeight="1" x14ac:dyDescent="0.25">
      <c r="A8" s="54">
        <v>45</v>
      </c>
      <c r="B8" s="60" t="s">
        <v>8</v>
      </c>
      <c r="C8" s="40">
        <f>2691213.2*1000+9850000</f>
        <v>2701063200</v>
      </c>
      <c r="D8" s="92">
        <v>1839927500</v>
      </c>
      <c r="E8" s="92">
        <v>1774749935</v>
      </c>
      <c r="F8" s="61">
        <f t="shared" ref="F8:F26" si="3">+D8-E8</f>
        <v>65177565</v>
      </c>
      <c r="G8" s="68" t="s">
        <v>159</v>
      </c>
      <c r="H8" s="57"/>
    </row>
    <row r="9" spans="1:8" ht="30.75" customHeight="1" x14ac:dyDescent="0.25">
      <c r="A9" s="54">
        <v>51</v>
      </c>
      <c r="B9" s="60" t="s">
        <v>9</v>
      </c>
      <c r="C9" s="40">
        <f>69173.3*1000</f>
        <v>69173300</v>
      </c>
      <c r="D9" s="92">
        <v>47085000</v>
      </c>
      <c r="E9" s="92">
        <v>40108131</v>
      </c>
      <c r="F9" s="61">
        <f t="shared" si="3"/>
        <v>6976869</v>
      </c>
      <c r="G9" s="69"/>
    </row>
    <row r="10" spans="1:8" ht="28.5" x14ac:dyDescent="0.25">
      <c r="A10" s="54">
        <v>57</v>
      </c>
      <c r="B10" s="60" t="s">
        <v>10</v>
      </c>
      <c r="C10" s="40">
        <v>98230000</v>
      </c>
      <c r="D10" s="92">
        <v>66386000</v>
      </c>
      <c r="E10" s="92">
        <v>61683946.039999999</v>
      </c>
      <c r="F10" s="61">
        <f t="shared" si="3"/>
        <v>4702053.9600000009</v>
      </c>
      <c r="G10" s="56" t="s">
        <v>160</v>
      </c>
    </row>
    <row r="11" spans="1:8" ht="28.5" customHeight="1" x14ac:dyDescent="0.25">
      <c r="A11" s="54">
        <v>62</v>
      </c>
      <c r="B11" s="55" t="s">
        <v>11</v>
      </c>
      <c r="C11" s="40">
        <v>172763600</v>
      </c>
      <c r="D11" s="92">
        <v>124136100</v>
      </c>
      <c r="E11" s="92">
        <v>80339285.099999994</v>
      </c>
      <c r="F11" s="61">
        <f t="shared" si="3"/>
        <v>43796814.900000006</v>
      </c>
      <c r="G11" s="56" t="s">
        <v>160</v>
      </c>
    </row>
    <row r="12" spans="1:8" ht="30.75" customHeight="1" x14ac:dyDescent="0.25">
      <c r="A12" s="54">
        <v>69</v>
      </c>
      <c r="B12" s="55" t="s">
        <v>72</v>
      </c>
      <c r="C12" s="40">
        <v>88311000</v>
      </c>
      <c r="D12" s="92">
        <v>63372900</v>
      </c>
      <c r="E12" s="92">
        <v>48538700</v>
      </c>
      <c r="F12" s="61">
        <f t="shared" si="3"/>
        <v>14834200</v>
      </c>
      <c r="G12" s="56" t="s">
        <v>160</v>
      </c>
    </row>
    <row r="13" spans="1:8" ht="36" customHeight="1" x14ac:dyDescent="0.25">
      <c r="A13" s="54">
        <v>73</v>
      </c>
      <c r="B13" s="55" t="s">
        <v>13</v>
      </c>
      <c r="C13" s="40">
        <v>117563600</v>
      </c>
      <c r="D13" s="92">
        <v>117563600</v>
      </c>
      <c r="E13" s="92">
        <v>98590797</v>
      </c>
      <c r="F13" s="61">
        <f t="shared" si="3"/>
        <v>18972803</v>
      </c>
      <c r="G13" s="56" t="s">
        <v>160</v>
      </c>
    </row>
    <row r="14" spans="1:8" ht="28.5" x14ac:dyDescent="0.25">
      <c r="A14" s="54">
        <v>78</v>
      </c>
      <c r="B14" s="55" t="s">
        <v>14</v>
      </c>
      <c r="C14" s="40">
        <v>2125900</v>
      </c>
      <c r="D14" s="92">
        <v>2125900</v>
      </c>
      <c r="E14" s="92">
        <v>1658400</v>
      </c>
      <c r="F14" s="61">
        <f t="shared" si="3"/>
        <v>467500</v>
      </c>
      <c r="G14" s="56" t="s">
        <v>160</v>
      </c>
    </row>
    <row r="15" spans="1:8" ht="29.25" customHeight="1" x14ac:dyDescent="0.25">
      <c r="A15" s="54">
        <v>82</v>
      </c>
      <c r="B15" s="60" t="s">
        <v>15</v>
      </c>
      <c r="C15" s="40">
        <v>20711400</v>
      </c>
      <c r="D15" s="92">
        <v>19780100</v>
      </c>
      <c r="E15" s="92">
        <v>11027963</v>
      </c>
      <c r="F15" s="61">
        <f t="shared" si="3"/>
        <v>8752137</v>
      </c>
      <c r="G15" s="56" t="s">
        <v>160</v>
      </c>
    </row>
    <row r="16" spans="1:8" ht="31.5" customHeight="1" x14ac:dyDescent="0.25">
      <c r="A16" s="54">
        <v>92</v>
      </c>
      <c r="B16" s="55" t="s">
        <v>16</v>
      </c>
      <c r="C16" s="40">
        <v>10188900</v>
      </c>
      <c r="D16" s="92">
        <v>10188900</v>
      </c>
      <c r="E16" s="92">
        <v>689000</v>
      </c>
      <c r="F16" s="61">
        <f t="shared" si="3"/>
        <v>9499900</v>
      </c>
      <c r="G16" s="56" t="s">
        <v>160</v>
      </c>
    </row>
    <row r="17" spans="1:7" x14ac:dyDescent="0.25">
      <c r="A17" s="54"/>
      <c r="B17" s="55"/>
      <c r="C17" s="39"/>
      <c r="D17" s="93"/>
      <c r="E17" s="93"/>
      <c r="F17" s="61">
        <f t="shared" si="3"/>
        <v>0</v>
      </c>
      <c r="G17" s="56"/>
    </row>
    <row r="18" spans="1:7" ht="30.75" customHeight="1" x14ac:dyDescent="0.25">
      <c r="A18" s="54">
        <v>101</v>
      </c>
      <c r="B18" s="55" t="s">
        <v>17</v>
      </c>
      <c r="C18" s="40">
        <v>328633600</v>
      </c>
      <c r="D18" s="92">
        <v>215207600</v>
      </c>
      <c r="E18" s="92">
        <v>145535211</v>
      </c>
      <c r="F18" s="61">
        <f t="shared" si="3"/>
        <v>69672389</v>
      </c>
      <c r="G18" s="56" t="s">
        <v>160</v>
      </c>
    </row>
    <row r="19" spans="1:7" x14ac:dyDescent="0.25">
      <c r="A19" s="54"/>
      <c r="B19" s="55"/>
      <c r="C19" s="39"/>
      <c r="D19" s="93"/>
      <c r="E19" s="93"/>
      <c r="F19" s="61">
        <f t="shared" si="3"/>
        <v>0</v>
      </c>
      <c r="G19" s="59"/>
    </row>
    <row r="20" spans="1:7" ht="29.25" customHeight="1" x14ac:dyDescent="0.25">
      <c r="A20" s="54">
        <v>106</v>
      </c>
      <c r="B20" s="60" t="s">
        <v>102</v>
      </c>
      <c r="C20" s="40">
        <f>+C18</f>
        <v>328633600</v>
      </c>
      <c r="D20" s="92">
        <v>215207600</v>
      </c>
      <c r="E20" s="92">
        <v>145535211</v>
      </c>
      <c r="F20" s="61">
        <f t="shared" si="3"/>
        <v>69672389</v>
      </c>
      <c r="G20" s="59"/>
    </row>
    <row r="21" spans="1:7" ht="17.25" x14ac:dyDescent="0.25">
      <c r="A21" s="62"/>
      <c r="B21" s="59"/>
      <c r="C21" s="27"/>
      <c r="D21" s="64"/>
      <c r="E21" s="64"/>
      <c r="F21" s="61">
        <f t="shared" si="3"/>
        <v>0</v>
      </c>
      <c r="G21" s="59"/>
    </row>
    <row r="22" spans="1:7" x14ac:dyDescent="0.25">
      <c r="A22" s="62"/>
      <c r="B22" s="59" t="s">
        <v>104</v>
      </c>
      <c r="C22" s="41"/>
      <c r="D22" s="41"/>
      <c r="E22" s="41"/>
      <c r="F22" s="61">
        <f t="shared" si="3"/>
        <v>0</v>
      </c>
      <c r="G22" s="58"/>
    </row>
    <row r="23" spans="1:7" x14ac:dyDescent="0.25">
      <c r="A23" s="62"/>
      <c r="B23" s="59" t="s">
        <v>105</v>
      </c>
      <c r="C23" s="41"/>
      <c r="D23" s="41"/>
      <c r="E23" s="41"/>
      <c r="F23" s="61">
        <f t="shared" si="3"/>
        <v>0</v>
      </c>
      <c r="G23" s="59"/>
    </row>
    <row r="24" spans="1:7" x14ac:dyDescent="0.25">
      <c r="A24" s="62"/>
      <c r="B24" s="59"/>
      <c r="C24" s="59"/>
      <c r="D24" s="59"/>
      <c r="E24" s="59"/>
      <c r="F24" s="61">
        <f t="shared" si="3"/>
        <v>0</v>
      </c>
      <c r="G24" s="59"/>
    </row>
    <row r="25" spans="1:7" x14ac:dyDescent="0.25">
      <c r="A25" s="62"/>
      <c r="B25" s="59" t="s">
        <v>106</v>
      </c>
      <c r="C25" s="41"/>
      <c r="D25" s="41"/>
      <c r="E25" s="41"/>
      <c r="F25" s="61">
        <f t="shared" si="3"/>
        <v>0</v>
      </c>
      <c r="G25" s="59"/>
    </row>
    <row r="26" spans="1:7" x14ac:dyDescent="0.25">
      <c r="A26" s="62"/>
      <c r="B26" s="59"/>
      <c r="C26" s="59"/>
      <c r="D26" s="59"/>
      <c r="E26" s="59"/>
      <c r="F26" s="61">
        <f t="shared" si="3"/>
        <v>0</v>
      </c>
      <c r="G26" s="59"/>
    </row>
    <row r="27" spans="1:7" x14ac:dyDescent="0.25">
      <c r="A27" s="62"/>
      <c r="B27" s="59" t="s">
        <v>127</v>
      </c>
      <c r="C27" s="59"/>
      <c r="D27" s="59"/>
      <c r="E27" s="59"/>
      <c r="F27" s="61"/>
      <c r="G27" s="59"/>
    </row>
    <row r="28" spans="1:7" x14ac:dyDescent="0.2">
      <c r="A28" s="62"/>
      <c r="B28" s="59" t="s">
        <v>103</v>
      </c>
      <c r="C28" s="41">
        <f>+C5</f>
        <v>3608764500</v>
      </c>
      <c r="D28" s="90">
        <v>2505773600</v>
      </c>
      <c r="E28" s="90">
        <v>2491070909</v>
      </c>
      <c r="F28" s="41">
        <f>+D28-E28</f>
        <v>14702691</v>
      </c>
      <c r="G28" s="56" t="s">
        <v>156</v>
      </c>
    </row>
    <row r="30" spans="1:7" x14ac:dyDescent="0.25">
      <c r="E30" s="63"/>
      <c r="F30" s="57"/>
    </row>
    <row r="32" spans="1:7" x14ac:dyDescent="0.25">
      <c r="A32" s="67" t="s">
        <v>131</v>
      </c>
      <c r="B32" s="67"/>
      <c r="C32" s="67"/>
      <c r="D32" s="67"/>
      <c r="E32" s="67"/>
      <c r="F32" s="67"/>
      <c r="G32" s="67"/>
    </row>
  </sheetData>
  <mergeCells count="3">
    <mergeCell ref="A32:G32"/>
    <mergeCell ref="A2:G2"/>
    <mergeCell ref="G8:G9"/>
  </mergeCells>
  <pageMargins left="0.33" right="0.16" top="0.77" bottom="0.35" header="0.34" footer="0.16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"/>
  <sheetViews>
    <sheetView workbookViewId="0">
      <selection activeCell="A5" sqref="A5:F15"/>
    </sheetView>
  </sheetViews>
  <sheetFormatPr defaultRowHeight="14.25" x14ac:dyDescent="0.25"/>
  <cols>
    <col min="1" max="1" width="4.5703125" style="16" customWidth="1"/>
    <col min="2" max="2" width="38.28515625" style="16" customWidth="1"/>
    <col min="3" max="3" width="15.42578125" style="16" customWidth="1"/>
    <col min="4" max="4" width="17.140625" style="16" customWidth="1"/>
    <col min="5" max="5" width="21.140625" style="16" customWidth="1"/>
    <col min="6" max="6" width="36.42578125" style="16" customWidth="1"/>
    <col min="7" max="16384" width="9.140625" style="16"/>
  </cols>
  <sheetData>
    <row r="1" spans="1:6" x14ac:dyDescent="0.25">
      <c r="A1" s="70" t="s">
        <v>76</v>
      </c>
      <c r="B1" s="70"/>
      <c r="C1" s="70"/>
      <c r="D1" s="70"/>
      <c r="E1" s="70"/>
      <c r="F1" s="70"/>
    </row>
    <row r="2" spans="1:6" x14ac:dyDescent="0.25">
      <c r="F2" s="16" t="s">
        <v>158</v>
      </c>
    </row>
    <row r="3" spans="1:6" x14ac:dyDescent="0.25">
      <c r="A3" s="71" t="s">
        <v>18</v>
      </c>
      <c r="B3" s="72" t="s">
        <v>19</v>
      </c>
      <c r="C3" s="71" t="s">
        <v>20</v>
      </c>
      <c r="D3" s="72" t="s">
        <v>21</v>
      </c>
      <c r="E3" s="71" t="s">
        <v>22</v>
      </c>
      <c r="F3" s="71"/>
    </row>
    <row r="4" spans="1:6" x14ac:dyDescent="0.25">
      <c r="A4" s="71"/>
      <c r="B4" s="72"/>
      <c r="C4" s="71"/>
      <c r="D4" s="72"/>
      <c r="E4" s="49" t="s">
        <v>23</v>
      </c>
      <c r="F4" s="49" t="s">
        <v>24</v>
      </c>
    </row>
    <row r="5" spans="1:6" ht="20.25" customHeight="1" x14ac:dyDescent="0.25">
      <c r="A5" s="17">
        <v>1</v>
      </c>
      <c r="B5" s="18" t="s">
        <v>25</v>
      </c>
      <c r="C5" s="27">
        <v>69724.800000000003</v>
      </c>
      <c r="D5" s="20">
        <v>52138.9</v>
      </c>
      <c r="E5" s="18" t="s">
        <v>26</v>
      </c>
      <c r="F5" s="18" t="s">
        <v>27</v>
      </c>
    </row>
    <row r="6" spans="1:6" ht="20.25" customHeight="1" x14ac:dyDescent="0.25">
      <c r="A6" s="17">
        <v>2</v>
      </c>
      <c r="B6" s="18" t="s">
        <v>28</v>
      </c>
      <c r="C6" s="41">
        <v>7580.7</v>
      </c>
      <c r="D6" s="20">
        <v>4787.8999999999996</v>
      </c>
      <c r="E6" s="18" t="s">
        <v>29</v>
      </c>
      <c r="F6" s="18" t="s">
        <v>27</v>
      </c>
    </row>
    <row r="7" spans="1:6" ht="20.25" customHeight="1" x14ac:dyDescent="0.25">
      <c r="A7" s="17">
        <v>3</v>
      </c>
      <c r="B7" s="18" t="s">
        <v>12</v>
      </c>
      <c r="C7" s="27">
        <v>18486</v>
      </c>
      <c r="D7" s="20">
        <v>17868.900000000001</v>
      </c>
      <c r="E7" s="18" t="s">
        <v>130</v>
      </c>
      <c r="F7" s="18" t="s">
        <v>30</v>
      </c>
    </row>
    <row r="8" spans="1:6" ht="20.25" customHeight="1" x14ac:dyDescent="0.25">
      <c r="A8" s="17">
        <v>4</v>
      </c>
      <c r="B8" s="18" t="s">
        <v>31</v>
      </c>
      <c r="C8" s="41">
        <v>79386.600000000006</v>
      </c>
      <c r="D8" s="20">
        <f>5999.9+5999.9+5999.9+5999.9+5999.9+5999.9+5999.6+5999.6</f>
        <v>47998.6</v>
      </c>
      <c r="E8" s="18" t="s">
        <v>129</v>
      </c>
      <c r="F8" s="18" t="s">
        <v>30</v>
      </c>
    </row>
    <row r="9" spans="1:6" ht="27" customHeight="1" x14ac:dyDescent="0.25">
      <c r="A9" s="17">
        <v>5</v>
      </c>
      <c r="B9" s="18" t="s">
        <v>128</v>
      </c>
      <c r="C9" s="20">
        <v>79800</v>
      </c>
      <c r="D9" s="20">
        <v>38270.1</v>
      </c>
      <c r="E9" s="18" t="s">
        <v>141</v>
      </c>
      <c r="F9" s="21"/>
    </row>
    <row r="10" spans="1:6" ht="20.25" customHeight="1" x14ac:dyDescent="0.25">
      <c r="A10" s="17">
        <v>6</v>
      </c>
      <c r="B10" s="18" t="s">
        <v>138</v>
      </c>
      <c r="C10" s="20">
        <v>9951.2000000000007</v>
      </c>
      <c r="D10" s="20">
        <v>9951.2000000000007</v>
      </c>
      <c r="E10" s="21" t="s">
        <v>139</v>
      </c>
      <c r="F10" s="18" t="s">
        <v>140</v>
      </c>
    </row>
    <row r="11" spans="1:6" ht="29.25" customHeight="1" x14ac:dyDescent="0.25">
      <c r="A11" s="17">
        <v>7</v>
      </c>
      <c r="B11" s="21" t="s">
        <v>143</v>
      </c>
      <c r="C11" s="20">
        <v>9524.5</v>
      </c>
      <c r="D11" s="20">
        <v>9524.5</v>
      </c>
      <c r="E11" s="18" t="s">
        <v>144</v>
      </c>
      <c r="F11" s="21" t="s">
        <v>145</v>
      </c>
    </row>
    <row r="12" spans="1:6" ht="30" customHeight="1" x14ac:dyDescent="0.25">
      <c r="A12" s="17">
        <v>8</v>
      </c>
      <c r="B12" s="21" t="s">
        <v>146</v>
      </c>
      <c r="C12" s="20">
        <v>27622.7</v>
      </c>
      <c r="D12" s="20">
        <v>27622.7</v>
      </c>
      <c r="E12" s="18" t="s">
        <v>147</v>
      </c>
      <c r="F12" s="21" t="s">
        <v>149</v>
      </c>
    </row>
    <row r="13" spans="1:6" ht="30" customHeight="1" x14ac:dyDescent="0.25">
      <c r="A13" s="17">
        <v>9</v>
      </c>
      <c r="B13" s="21" t="s">
        <v>146</v>
      </c>
      <c r="C13" s="20">
        <v>43737.87</v>
      </c>
      <c r="D13" s="20">
        <v>41550.976999999999</v>
      </c>
      <c r="E13" s="21" t="s">
        <v>148</v>
      </c>
      <c r="F13" s="21" t="s">
        <v>150</v>
      </c>
    </row>
    <row r="14" spans="1:6" ht="20.25" customHeight="1" x14ac:dyDescent="0.25">
      <c r="A14" s="17">
        <v>10</v>
      </c>
      <c r="B14" s="18" t="s">
        <v>151</v>
      </c>
      <c r="C14" s="20">
        <v>60775.6</v>
      </c>
      <c r="D14" s="20">
        <v>60775.6</v>
      </c>
      <c r="E14" s="18" t="s">
        <v>153</v>
      </c>
      <c r="F14" s="18" t="s">
        <v>155</v>
      </c>
    </row>
    <row r="15" spans="1:6" ht="20.25" customHeight="1" x14ac:dyDescent="0.25">
      <c r="A15" s="17">
        <v>11</v>
      </c>
      <c r="B15" s="18" t="s">
        <v>152</v>
      </c>
      <c r="C15" s="20">
        <v>30617.8</v>
      </c>
      <c r="D15" s="20">
        <v>30617.8</v>
      </c>
      <c r="E15" s="21" t="s">
        <v>154</v>
      </c>
      <c r="F15" s="18" t="s">
        <v>27</v>
      </c>
    </row>
    <row r="16" spans="1:6" ht="20.25" customHeight="1" x14ac:dyDescent="0.25">
      <c r="A16" s="17">
        <v>12</v>
      </c>
      <c r="B16" s="18"/>
      <c r="C16" s="20"/>
      <c r="D16" s="20"/>
      <c r="E16" s="21"/>
      <c r="F16" s="21"/>
    </row>
    <row r="17" spans="1:7" ht="20.25" customHeight="1" x14ac:dyDescent="0.25">
      <c r="A17" s="17">
        <v>13</v>
      </c>
      <c r="B17" s="18"/>
      <c r="C17" s="20"/>
      <c r="D17" s="20"/>
      <c r="E17" s="21"/>
      <c r="F17" s="21"/>
    </row>
    <row r="18" spans="1:7" ht="20.25" customHeight="1" x14ac:dyDescent="0.25">
      <c r="A18" s="17">
        <v>14</v>
      </c>
      <c r="B18" s="18"/>
      <c r="C18" s="20"/>
      <c r="D18" s="20"/>
      <c r="E18" s="18"/>
      <c r="F18" s="21"/>
    </row>
    <row r="19" spans="1:7" ht="20.25" customHeight="1" x14ac:dyDescent="0.25">
      <c r="A19" s="17">
        <v>15</v>
      </c>
      <c r="B19" s="18"/>
      <c r="C19" s="20"/>
      <c r="D19" s="20"/>
      <c r="E19" s="18"/>
      <c r="F19" s="21"/>
    </row>
    <row r="20" spans="1:7" ht="20.25" customHeight="1" x14ac:dyDescent="0.25">
      <c r="A20" s="17">
        <v>16</v>
      </c>
      <c r="B20" s="18"/>
      <c r="C20" s="20"/>
      <c r="D20" s="20"/>
      <c r="E20" s="18"/>
      <c r="F20" s="21"/>
    </row>
    <row r="21" spans="1:7" ht="20.25" customHeight="1" x14ac:dyDescent="0.25">
      <c r="A21" s="17">
        <v>17</v>
      </c>
      <c r="B21" s="18"/>
      <c r="C21" s="23"/>
      <c r="D21" s="23"/>
      <c r="E21" s="21"/>
      <c r="F21" s="21"/>
    </row>
    <row r="22" spans="1:7" ht="20.25" customHeight="1" x14ac:dyDescent="0.25">
      <c r="A22" s="17">
        <v>18</v>
      </c>
      <c r="B22" s="21"/>
      <c r="C22" s="23"/>
      <c r="D22" s="20"/>
      <c r="E22" s="21"/>
      <c r="F22" s="21"/>
    </row>
    <row r="24" spans="1:7" x14ac:dyDescent="0.25">
      <c r="A24" s="70" t="s">
        <v>119</v>
      </c>
      <c r="B24" s="70"/>
      <c r="C24" s="70"/>
      <c r="D24" s="70"/>
      <c r="E24" s="70"/>
      <c r="F24" s="70"/>
      <c r="G24" s="70"/>
    </row>
  </sheetData>
  <mergeCells count="7">
    <mergeCell ref="A24:G24"/>
    <mergeCell ref="A1:F1"/>
    <mergeCell ref="A3:A4"/>
    <mergeCell ref="B3:B4"/>
    <mergeCell ref="C3:C4"/>
    <mergeCell ref="D3:D4"/>
    <mergeCell ref="E3:F3"/>
  </mergeCells>
  <pageMargins left="0.36" right="0.17" top="0.57999999999999996" bottom="0.41" header="0.3" footer="0.25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13"/>
  <sheetViews>
    <sheetView workbookViewId="0">
      <selection activeCell="H23" sqref="H23"/>
    </sheetView>
  </sheetViews>
  <sheetFormatPr defaultRowHeight="14.25" x14ac:dyDescent="0.2"/>
  <cols>
    <col min="1" max="1" width="15.5703125" style="24" customWidth="1"/>
    <col min="2" max="2" width="12.85546875" style="24" customWidth="1"/>
    <col min="3" max="3" width="11.140625" style="24" customWidth="1"/>
    <col min="4" max="4" width="27.28515625" style="24" customWidth="1"/>
    <col min="5" max="5" width="17.140625" style="24" customWidth="1"/>
    <col min="6" max="6" width="16.42578125" style="24" customWidth="1"/>
    <col min="7" max="7" width="26.140625" style="24" customWidth="1"/>
    <col min="8" max="16384" width="9.140625" style="24"/>
  </cols>
  <sheetData>
    <row r="2" spans="1:7" x14ac:dyDescent="0.2">
      <c r="A2" s="73" t="s">
        <v>75</v>
      </c>
      <c r="B2" s="73"/>
      <c r="C2" s="73"/>
      <c r="D2" s="73"/>
      <c r="E2" s="73"/>
      <c r="F2" s="73"/>
      <c r="G2" s="73"/>
    </row>
    <row r="3" spans="1:7" ht="9" customHeight="1" x14ac:dyDescent="0.2">
      <c r="A3" s="28"/>
      <c r="B3" s="28"/>
      <c r="C3" s="28"/>
      <c r="D3" s="28"/>
      <c r="E3" s="28"/>
      <c r="F3" s="28"/>
      <c r="G3" s="28"/>
    </row>
    <row r="4" spans="1:7" x14ac:dyDescent="0.2">
      <c r="G4" s="24" t="s">
        <v>158</v>
      </c>
    </row>
    <row r="5" spans="1:7" s="28" customFormat="1" x14ac:dyDescent="0.2">
      <c r="A5" s="29" t="s">
        <v>32</v>
      </c>
      <c r="B5" s="29" t="s">
        <v>33</v>
      </c>
      <c r="C5" s="29" t="s">
        <v>34</v>
      </c>
      <c r="D5" s="29" t="s">
        <v>35</v>
      </c>
      <c r="E5" s="29" t="s">
        <v>36</v>
      </c>
      <c r="F5" s="29" t="s">
        <v>37</v>
      </c>
      <c r="G5" s="29" t="s">
        <v>38</v>
      </c>
    </row>
    <row r="6" spans="1:7" s="16" customFormat="1" ht="34.5" customHeight="1" x14ac:dyDescent="0.25">
      <c r="A6" s="30">
        <v>1102899097</v>
      </c>
      <c r="B6" s="18" t="s">
        <v>101</v>
      </c>
      <c r="C6" s="31">
        <v>44799</v>
      </c>
      <c r="D6" s="21" t="s">
        <v>115</v>
      </c>
      <c r="E6" s="18"/>
      <c r="F6" s="20">
        <v>5999917</v>
      </c>
      <c r="G6" s="18" t="s">
        <v>31</v>
      </c>
    </row>
    <row r="7" spans="1:7" x14ac:dyDescent="0.2">
      <c r="A7" s="32">
        <v>100900012043</v>
      </c>
      <c r="B7" s="22" t="s">
        <v>39</v>
      </c>
      <c r="C7" s="33">
        <v>44777</v>
      </c>
      <c r="D7" s="22" t="s">
        <v>40</v>
      </c>
      <c r="E7" s="19">
        <v>194384100</v>
      </c>
      <c r="F7" s="22"/>
      <c r="G7" s="22" t="s">
        <v>41</v>
      </c>
    </row>
    <row r="10" spans="1:7" s="16" customFormat="1" x14ac:dyDescent="0.25">
      <c r="A10" s="70" t="s">
        <v>131</v>
      </c>
      <c r="B10" s="70"/>
      <c r="C10" s="70"/>
      <c r="D10" s="70"/>
      <c r="E10" s="70"/>
      <c r="F10" s="70"/>
      <c r="G10" s="70"/>
    </row>
    <row r="11" spans="1:7" x14ac:dyDescent="0.2">
      <c r="F11" s="34"/>
    </row>
    <row r="12" spans="1:7" x14ac:dyDescent="0.2">
      <c r="F12" s="34"/>
    </row>
    <row r="13" spans="1:7" x14ac:dyDescent="0.2">
      <c r="F13" s="34"/>
    </row>
  </sheetData>
  <mergeCells count="2">
    <mergeCell ref="A2:G2"/>
    <mergeCell ref="A10:G10"/>
  </mergeCells>
  <pageMargins left="0.39" right="0.25" top="1.81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25"/>
  <sheetViews>
    <sheetView workbookViewId="0">
      <selection activeCell="E15" sqref="E15"/>
    </sheetView>
  </sheetViews>
  <sheetFormatPr defaultRowHeight="15" x14ac:dyDescent="0.25"/>
  <cols>
    <col min="1" max="1" width="11.7109375" customWidth="1"/>
    <col min="2" max="2" width="4.5703125" customWidth="1"/>
    <col min="3" max="3" width="34.140625" customWidth="1"/>
    <col min="4" max="4" width="11" customWidth="1"/>
    <col min="6" max="6" width="6.28515625" customWidth="1"/>
    <col min="7" max="7" width="9.5703125" customWidth="1"/>
    <col min="8" max="8" width="11.140625" customWidth="1"/>
    <col min="9" max="9" width="12.85546875" customWidth="1"/>
    <col min="10" max="10" width="14.5703125" customWidth="1"/>
    <col min="11" max="11" width="6.5703125" customWidth="1"/>
  </cols>
  <sheetData>
    <row r="2" spans="1:11" x14ac:dyDescent="0.25">
      <c r="A2" s="75" t="s">
        <v>74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x14ac:dyDescent="0.25">
      <c r="H3" s="76" t="s">
        <v>158</v>
      </c>
      <c r="I3" s="76"/>
      <c r="J3" s="76"/>
      <c r="K3" s="76"/>
    </row>
    <row r="4" spans="1:11" ht="24" customHeight="1" x14ac:dyDescent="0.25">
      <c r="A4" s="82" t="s">
        <v>42</v>
      </c>
      <c r="B4" s="82" t="s">
        <v>134</v>
      </c>
      <c r="C4" s="82" t="s">
        <v>43</v>
      </c>
      <c r="D4" s="81" t="s">
        <v>44</v>
      </c>
      <c r="E4" s="81" t="s">
        <v>45</v>
      </c>
      <c r="F4" s="81" t="s">
        <v>46</v>
      </c>
      <c r="G4" s="81" t="s">
        <v>47</v>
      </c>
      <c r="H4" s="81"/>
      <c r="I4" s="81"/>
      <c r="J4" s="81"/>
      <c r="K4" s="81"/>
    </row>
    <row r="5" spans="1:11" ht="90" x14ac:dyDescent="0.25">
      <c r="A5" s="82"/>
      <c r="B5" s="82"/>
      <c r="C5" s="82"/>
      <c r="D5" s="81"/>
      <c r="E5" s="81"/>
      <c r="F5" s="81"/>
      <c r="G5" s="8" t="s">
        <v>48</v>
      </c>
      <c r="H5" s="8" t="s">
        <v>49</v>
      </c>
      <c r="I5" s="8" t="s">
        <v>50</v>
      </c>
      <c r="J5" s="9" t="s">
        <v>51</v>
      </c>
      <c r="K5" s="8" t="s">
        <v>52</v>
      </c>
    </row>
    <row r="6" spans="1:11" x14ac:dyDescent="0.25">
      <c r="A6" s="77" t="s">
        <v>53</v>
      </c>
      <c r="B6" s="2">
        <v>1.1000000000000001</v>
      </c>
      <c r="C6" s="1" t="s">
        <v>54</v>
      </c>
      <c r="D6" s="2"/>
      <c r="E6" s="2"/>
      <c r="F6" s="2">
        <f>+G6+H6+I6+J6+K6</f>
        <v>0</v>
      </c>
      <c r="G6" s="2"/>
      <c r="H6" s="2"/>
      <c r="I6" s="2"/>
      <c r="J6" s="2"/>
      <c r="K6" s="2"/>
    </row>
    <row r="7" spans="1:11" x14ac:dyDescent="0.25">
      <c r="A7" s="78"/>
      <c r="B7" s="2">
        <v>1.2</v>
      </c>
      <c r="C7" s="1" t="s">
        <v>55</v>
      </c>
      <c r="D7" s="2"/>
      <c r="E7" s="2"/>
      <c r="F7" s="2">
        <f t="shared" ref="F7:F21" si="0">+G7+H7+I7+J7+K7</f>
        <v>0</v>
      </c>
      <c r="G7" s="2"/>
      <c r="H7" s="2"/>
      <c r="I7" s="2"/>
      <c r="J7" s="2"/>
      <c r="K7" s="2"/>
    </row>
    <row r="8" spans="1:11" x14ac:dyDescent="0.25">
      <c r="A8" s="78"/>
      <c r="B8" s="2">
        <v>1.3</v>
      </c>
      <c r="C8" s="1" t="s">
        <v>56</v>
      </c>
      <c r="D8" s="2">
        <v>153</v>
      </c>
      <c r="E8" s="2">
        <v>145</v>
      </c>
      <c r="F8" s="2">
        <f t="shared" si="0"/>
        <v>8</v>
      </c>
      <c r="G8" s="2">
        <v>3</v>
      </c>
      <c r="H8" s="2"/>
      <c r="I8" s="2">
        <v>1</v>
      </c>
      <c r="J8" s="2">
        <v>2</v>
      </c>
      <c r="K8" s="2">
        <v>2</v>
      </c>
    </row>
    <row r="9" spans="1:11" x14ac:dyDescent="0.25">
      <c r="A9" s="78"/>
      <c r="B9" s="2">
        <v>1.4</v>
      </c>
      <c r="C9" s="1" t="s">
        <v>57</v>
      </c>
      <c r="D9" s="2"/>
      <c r="E9" s="2"/>
      <c r="F9" s="2">
        <f t="shared" si="0"/>
        <v>0</v>
      </c>
      <c r="G9" s="2"/>
      <c r="H9" s="2"/>
      <c r="I9" s="2"/>
      <c r="J9" s="2"/>
      <c r="K9" s="2"/>
    </row>
    <row r="10" spans="1:11" ht="45" x14ac:dyDescent="0.25">
      <c r="A10" s="78"/>
      <c r="B10" s="4">
        <v>1.5</v>
      </c>
      <c r="C10" s="7" t="s">
        <v>58</v>
      </c>
      <c r="D10" s="2"/>
      <c r="E10" s="2"/>
      <c r="F10" s="2">
        <f t="shared" si="0"/>
        <v>0</v>
      </c>
      <c r="G10" s="2"/>
      <c r="H10" s="2"/>
      <c r="I10" s="2"/>
      <c r="J10" s="2"/>
      <c r="K10" s="2"/>
    </row>
    <row r="11" spans="1:11" ht="45" x14ac:dyDescent="0.25">
      <c r="A11" s="78"/>
      <c r="B11" s="4">
        <v>1.6</v>
      </c>
      <c r="C11" s="7" t="s">
        <v>59</v>
      </c>
      <c r="D11" s="2"/>
      <c r="E11" s="2"/>
      <c r="F11" s="2">
        <f t="shared" si="0"/>
        <v>0</v>
      </c>
      <c r="G11" s="2"/>
      <c r="H11" s="2"/>
      <c r="I11" s="2"/>
      <c r="J11" s="2"/>
      <c r="K11" s="2"/>
    </row>
    <row r="12" spans="1:11" ht="30" hidden="1" x14ac:dyDescent="0.25">
      <c r="A12" s="78"/>
      <c r="B12" s="1">
        <v>1.7</v>
      </c>
      <c r="C12" s="7" t="s">
        <v>60</v>
      </c>
      <c r="D12" s="2"/>
      <c r="E12" s="2"/>
      <c r="F12" s="2">
        <f t="shared" si="0"/>
        <v>0</v>
      </c>
      <c r="G12" s="2"/>
      <c r="H12" s="2"/>
      <c r="I12" s="2"/>
      <c r="J12" s="2"/>
      <c r="K12" s="2"/>
    </row>
    <row r="13" spans="1:11" ht="30" hidden="1" x14ac:dyDescent="0.25">
      <c r="A13" s="78"/>
      <c r="B13" s="1">
        <v>1.8</v>
      </c>
      <c r="C13" s="7" t="s">
        <v>61</v>
      </c>
      <c r="D13" s="2"/>
      <c r="E13" s="2"/>
      <c r="F13" s="2">
        <f t="shared" si="0"/>
        <v>0</v>
      </c>
      <c r="G13" s="2"/>
      <c r="H13" s="2"/>
      <c r="I13" s="2"/>
      <c r="J13" s="2"/>
      <c r="K13" s="2"/>
    </row>
    <row r="14" spans="1:11" ht="30" hidden="1" x14ac:dyDescent="0.25">
      <c r="A14" s="78"/>
      <c r="B14" s="1">
        <v>1.9</v>
      </c>
      <c r="C14" s="7" t="s">
        <v>62</v>
      </c>
      <c r="D14" s="2"/>
      <c r="E14" s="2"/>
      <c r="F14" s="2">
        <f t="shared" si="0"/>
        <v>0</v>
      </c>
      <c r="G14" s="2"/>
      <c r="H14" s="2"/>
      <c r="I14" s="2"/>
      <c r="J14" s="2"/>
      <c r="K14" s="2"/>
    </row>
    <row r="15" spans="1:11" ht="30" x14ac:dyDescent="0.25">
      <c r="A15" s="78"/>
      <c r="B15" s="4" t="s">
        <v>63</v>
      </c>
      <c r="C15" s="7" t="s">
        <v>64</v>
      </c>
      <c r="D15" s="2"/>
      <c r="E15" s="2"/>
      <c r="F15" s="2">
        <f t="shared" si="0"/>
        <v>0</v>
      </c>
      <c r="G15" s="2"/>
      <c r="H15" s="2"/>
      <c r="I15" s="2"/>
      <c r="J15" s="2"/>
      <c r="K15" s="2"/>
    </row>
    <row r="16" spans="1:11" x14ac:dyDescent="0.25">
      <c r="A16" s="78"/>
      <c r="B16" s="2">
        <v>1.1100000000000001</v>
      </c>
      <c r="C16" s="1" t="s">
        <v>65</v>
      </c>
      <c r="D16" s="2">
        <v>8</v>
      </c>
      <c r="E16" s="2">
        <v>5</v>
      </c>
      <c r="F16" s="2">
        <f t="shared" si="0"/>
        <v>3</v>
      </c>
      <c r="G16" s="2"/>
      <c r="H16" s="2"/>
      <c r="I16" s="2"/>
      <c r="J16" s="2">
        <v>3</v>
      </c>
      <c r="K16" s="2"/>
    </row>
    <row r="17" spans="1:11" x14ac:dyDescent="0.25">
      <c r="A17" s="79"/>
      <c r="B17" s="1"/>
      <c r="C17" s="1" t="s">
        <v>66</v>
      </c>
      <c r="D17" s="2"/>
      <c r="E17" s="2"/>
      <c r="F17" s="2">
        <f t="shared" si="0"/>
        <v>0</v>
      </c>
      <c r="G17" s="2"/>
      <c r="H17" s="2"/>
      <c r="I17" s="2"/>
      <c r="J17" s="2"/>
      <c r="K17" s="2"/>
    </row>
    <row r="18" spans="1:11" x14ac:dyDescent="0.25">
      <c r="A18" s="80" t="s">
        <v>67</v>
      </c>
      <c r="B18" s="2">
        <v>2.1</v>
      </c>
      <c r="C18" s="1" t="s">
        <v>68</v>
      </c>
      <c r="D18" s="2"/>
      <c r="E18" s="2"/>
      <c r="F18" s="2">
        <f t="shared" si="0"/>
        <v>0</v>
      </c>
      <c r="G18" s="2"/>
      <c r="H18" s="2"/>
      <c r="I18" s="2"/>
      <c r="J18" s="2"/>
      <c r="K18" s="2"/>
    </row>
    <row r="19" spans="1:11" x14ac:dyDescent="0.25">
      <c r="A19" s="80"/>
      <c r="B19" s="2">
        <v>2.2000000000000002</v>
      </c>
      <c r="C19" s="1" t="s">
        <v>69</v>
      </c>
      <c r="D19" s="2"/>
      <c r="E19" s="2"/>
      <c r="F19" s="2">
        <f t="shared" si="0"/>
        <v>0</v>
      </c>
      <c r="G19" s="2"/>
      <c r="H19" s="2"/>
      <c r="I19" s="2"/>
      <c r="J19" s="2"/>
      <c r="K19" s="2"/>
    </row>
    <row r="20" spans="1:11" x14ac:dyDescent="0.25">
      <c r="A20" s="80"/>
      <c r="B20" s="2">
        <v>2.2999999999999998</v>
      </c>
      <c r="C20" s="1" t="s">
        <v>70</v>
      </c>
      <c r="D20" s="2"/>
      <c r="E20" s="2"/>
      <c r="F20" s="2">
        <f t="shared" si="0"/>
        <v>0</v>
      </c>
      <c r="G20" s="2"/>
      <c r="H20" s="2"/>
      <c r="I20" s="2"/>
      <c r="J20" s="2"/>
      <c r="K20" s="2"/>
    </row>
    <row r="21" spans="1:11" x14ac:dyDescent="0.25">
      <c r="A21" s="1"/>
      <c r="B21" s="1"/>
      <c r="C21" s="1" t="s">
        <v>66</v>
      </c>
      <c r="D21" s="2">
        <f>+D8+D16</f>
        <v>161</v>
      </c>
      <c r="E21" s="2">
        <f t="shared" ref="E21:K21" si="1">+E8+E16</f>
        <v>150</v>
      </c>
      <c r="F21" s="2">
        <f t="shared" si="0"/>
        <v>11</v>
      </c>
      <c r="G21" s="2">
        <f t="shared" si="1"/>
        <v>3</v>
      </c>
      <c r="H21" s="2">
        <f t="shared" si="1"/>
        <v>0</v>
      </c>
      <c r="I21" s="2">
        <f t="shared" si="1"/>
        <v>1</v>
      </c>
      <c r="J21" s="2">
        <f t="shared" si="1"/>
        <v>5</v>
      </c>
      <c r="K21" s="2">
        <f t="shared" si="1"/>
        <v>2</v>
      </c>
    </row>
    <row r="25" spans="1:11" s="3" customFormat="1" ht="12.75" x14ac:dyDescent="0.25">
      <c r="A25" s="74" t="s">
        <v>119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</sheetData>
  <mergeCells count="12">
    <mergeCell ref="A25:K25"/>
    <mergeCell ref="A2:K2"/>
    <mergeCell ref="H3:K3"/>
    <mergeCell ref="A6:A17"/>
    <mergeCell ref="A18:A20"/>
    <mergeCell ref="G4:K4"/>
    <mergeCell ref="D4:D5"/>
    <mergeCell ref="E4:E5"/>
    <mergeCell ref="F4:F5"/>
    <mergeCell ref="A4:A5"/>
    <mergeCell ref="B4:B5"/>
    <mergeCell ref="C4:C5"/>
  </mergeCells>
  <pageMargins left="0.21" right="0.17" top="1.45" bottom="0.28999999999999998" header="0.3" footer="0.16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26"/>
  <sheetViews>
    <sheetView workbookViewId="0">
      <selection activeCell="J28" sqref="J28"/>
    </sheetView>
  </sheetViews>
  <sheetFormatPr defaultRowHeight="14.25" x14ac:dyDescent="0.2"/>
  <cols>
    <col min="1" max="1" width="5.140625" style="24" customWidth="1"/>
    <col min="2" max="2" width="60.42578125" style="24" customWidth="1"/>
    <col min="3" max="4" width="19" style="24" customWidth="1"/>
    <col min="5" max="5" width="18.42578125" style="24" customWidth="1"/>
    <col min="6" max="6" width="19.42578125" style="24" customWidth="1"/>
    <col min="7" max="7" width="9" style="24" customWidth="1"/>
    <col min="8" max="16384" width="9.140625" style="24"/>
  </cols>
  <sheetData>
    <row r="2" spans="1:7" x14ac:dyDescent="0.2">
      <c r="A2" s="73" t="s">
        <v>95</v>
      </c>
      <c r="B2" s="73"/>
      <c r="C2" s="73"/>
      <c r="D2" s="73"/>
      <c r="E2" s="73"/>
      <c r="F2" s="73"/>
    </row>
    <row r="3" spans="1:7" x14ac:dyDescent="0.2">
      <c r="A3" s="28"/>
      <c r="B3" s="28"/>
      <c r="C3" s="28"/>
      <c r="D3" s="28"/>
      <c r="E3" s="28"/>
      <c r="F3" s="28"/>
    </row>
    <row r="4" spans="1:7" x14ac:dyDescent="0.2">
      <c r="E4" s="83" t="s">
        <v>158</v>
      </c>
      <c r="F4" s="83"/>
    </row>
    <row r="5" spans="1:7" ht="15" customHeight="1" x14ac:dyDescent="0.2">
      <c r="A5" s="84" t="s">
        <v>77</v>
      </c>
      <c r="B5" s="84" t="s">
        <v>78</v>
      </c>
      <c r="C5" s="29" t="s">
        <v>79</v>
      </c>
      <c r="D5" s="86" t="s">
        <v>80</v>
      </c>
      <c r="E5" s="87"/>
      <c r="F5" s="29" t="s">
        <v>81</v>
      </c>
      <c r="G5" s="35"/>
    </row>
    <row r="6" spans="1:7" x14ac:dyDescent="0.2">
      <c r="A6" s="85"/>
      <c r="B6" s="85"/>
      <c r="C6" s="29" t="s">
        <v>82</v>
      </c>
      <c r="D6" s="88" t="s">
        <v>83</v>
      </c>
      <c r="E6" s="89"/>
      <c r="F6" s="29" t="s">
        <v>84</v>
      </c>
      <c r="G6" s="35"/>
    </row>
    <row r="7" spans="1:7" ht="16.5" x14ac:dyDescent="0.2">
      <c r="A7" s="36">
        <v>1</v>
      </c>
      <c r="B7" s="37" t="s">
        <v>85</v>
      </c>
      <c r="C7" s="40">
        <f>+C8</f>
        <v>3608764500</v>
      </c>
      <c r="D7" s="65">
        <v>2307189500</v>
      </c>
      <c r="E7" s="65">
        <v>2041715318.8399999</v>
      </c>
      <c r="F7" s="25">
        <f t="shared" ref="F7" si="0">+F8</f>
        <v>265474181.16000003</v>
      </c>
      <c r="G7" s="38"/>
    </row>
    <row r="8" spans="1:7" ht="16.5" x14ac:dyDescent="0.2">
      <c r="A8" s="36">
        <v>2</v>
      </c>
      <c r="B8" s="37" t="s">
        <v>100</v>
      </c>
      <c r="C8" s="40">
        <f>+C9+C20</f>
        <v>3608764500</v>
      </c>
      <c r="D8" s="65">
        <v>2307189500</v>
      </c>
      <c r="E8" s="65">
        <v>2041715318.8399999</v>
      </c>
      <c r="F8" s="25">
        <f t="shared" ref="F8" si="1">+F9+F20</f>
        <v>265474181.16000003</v>
      </c>
      <c r="G8" s="22"/>
    </row>
    <row r="9" spans="1:7" ht="16.5" x14ac:dyDescent="0.2">
      <c r="A9" s="36">
        <v>3</v>
      </c>
      <c r="B9" s="37" t="s">
        <v>86</v>
      </c>
      <c r="C9" s="40">
        <f>+C10+C11+C12+C13+C14+C15+C16+C17+C18</f>
        <v>3280130900</v>
      </c>
      <c r="D9" s="65">
        <v>2096181900</v>
      </c>
      <c r="E9" s="65">
        <v>1896180107.8399999</v>
      </c>
      <c r="F9" s="25">
        <f t="shared" ref="F9" si="2">+F10+F11+F12+F13+F14+F15+F16+F17+F18</f>
        <v>200001792.16000003</v>
      </c>
      <c r="G9" s="22"/>
    </row>
    <row r="10" spans="1:7" s="16" customFormat="1" ht="15.75" customHeight="1" x14ac:dyDescent="0.2">
      <c r="A10" s="36">
        <v>4</v>
      </c>
      <c r="B10" s="30" t="s">
        <v>87</v>
      </c>
      <c r="C10" s="40">
        <f>2691213.2*1000+9850000</f>
        <v>2701063200</v>
      </c>
      <c r="D10" s="65">
        <v>1677875600</v>
      </c>
      <c r="E10" s="65">
        <v>1576703291</v>
      </c>
      <c r="F10" s="61">
        <f t="shared" ref="F10:F20" si="3">+D10-E10</f>
        <v>101172309</v>
      </c>
      <c r="G10" s="21"/>
    </row>
    <row r="11" spans="1:7" ht="16.5" x14ac:dyDescent="0.2">
      <c r="A11" s="36">
        <v>5</v>
      </c>
      <c r="B11" s="37" t="s">
        <v>88</v>
      </c>
      <c r="C11" s="40">
        <f>69173.3*1000</f>
        <v>69173300</v>
      </c>
      <c r="D11" s="65">
        <v>41562800</v>
      </c>
      <c r="E11" s="65">
        <v>35712542</v>
      </c>
      <c r="F11" s="61">
        <f t="shared" si="3"/>
        <v>5850258</v>
      </c>
      <c r="G11" s="22"/>
    </row>
    <row r="12" spans="1:7" ht="16.5" x14ac:dyDescent="0.2">
      <c r="A12" s="36">
        <v>6</v>
      </c>
      <c r="B12" s="37" t="s">
        <v>89</v>
      </c>
      <c r="C12" s="40">
        <v>98230000</v>
      </c>
      <c r="D12" s="65">
        <v>58896000</v>
      </c>
      <c r="E12" s="65">
        <v>55003946.739999995</v>
      </c>
      <c r="F12" s="61">
        <f t="shared" si="3"/>
        <v>3892053.2600000054</v>
      </c>
      <c r="G12" s="22"/>
    </row>
    <row r="13" spans="1:7" ht="16.5" x14ac:dyDescent="0.2">
      <c r="A13" s="36">
        <v>7</v>
      </c>
      <c r="B13" s="37" t="s">
        <v>90</v>
      </c>
      <c r="C13" s="40">
        <v>172763600</v>
      </c>
      <c r="D13" s="65">
        <v>110816100</v>
      </c>
      <c r="E13" s="65">
        <v>73160468.099999994</v>
      </c>
      <c r="F13" s="61">
        <f t="shared" si="3"/>
        <v>37655631.900000006</v>
      </c>
      <c r="G13" s="22"/>
    </row>
    <row r="14" spans="1:7" ht="16.5" x14ac:dyDescent="0.2">
      <c r="A14" s="36">
        <v>8</v>
      </c>
      <c r="B14" s="37" t="s">
        <v>91</v>
      </c>
      <c r="C14" s="40">
        <v>88311000</v>
      </c>
      <c r="D14" s="65">
        <v>57372900</v>
      </c>
      <c r="E14" s="65">
        <v>43798700</v>
      </c>
      <c r="F14" s="61">
        <f t="shared" si="3"/>
        <v>13574200</v>
      </c>
      <c r="G14" s="22"/>
    </row>
    <row r="15" spans="1:7" ht="16.5" x14ac:dyDescent="0.2">
      <c r="A15" s="36">
        <v>9</v>
      </c>
      <c r="B15" s="37" t="s">
        <v>92</v>
      </c>
      <c r="C15" s="40">
        <v>117563600</v>
      </c>
      <c r="D15" s="65">
        <v>117563600</v>
      </c>
      <c r="E15" s="65">
        <v>98590797</v>
      </c>
      <c r="F15" s="61">
        <f t="shared" si="3"/>
        <v>18972803</v>
      </c>
      <c r="G15" s="22"/>
    </row>
    <row r="16" spans="1:7" ht="16.5" x14ac:dyDescent="0.2">
      <c r="A16" s="36">
        <v>10</v>
      </c>
      <c r="B16" s="37" t="s">
        <v>93</v>
      </c>
      <c r="C16" s="40">
        <v>2125900</v>
      </c>
      <c r="D16" s="65">
        <v>2125900</v>
      </c>
      <c r="E16" s="65">
        <v>1658400</v>
      </c>
      <c r="F16" s="61">
        <f t="shared" si="3"/>
        <v>467500</v>
      </c>
      <c r="G16" s="22"/>
    </row>
    <row r="17" spans="1:7" ht="16.5" x14ac:dyDescent="0.2">
      <c r="A17" s="36">
        <v>11</v>
      </c>
      <c r="B17" s="37" t="s">
        <v>94</v>
      </c>
      <c r="C17" s="40">
        <v>20711400</v>
      </c>
      <c r="D17" s="65">
        <v>19780100</v>
      </c>
      <c r="E17" s="65">
        <v>10862963</v>
      </c>
      <c r="F17" s="61">
        <f t="shared" si="3"/>
        <v>8917137</v>
      </c>
      <c r="G17" s="22"/>
    </row>
    <row r="18" spans="1:7" s="16" customFormat="1" ht="15" customHeight="1" x14ac:dyDescent="0.2">
      <c r="A18" s="36">
        <v>12</v>
      </c>
      <c r="B18" s="30" t="s">
        <v>16</v>
      </c>
      <c r="C18" s="40">
        <v>10188900</v>
      </c>
      <c r="D18" s="65">
        <v>10188900</v>
      </c>
      <c r="E18" s="65">
        <v>689000</v>
      </c>
      <c r="F18" s="61">
        <f t="shared" si="3"/>
        <v>9499900</v>
      </c>
      <c r="G18" s="21"/>
    </row>
    <row r="19" spans="1:7" ht="16.5" x14ac:dyDescent="0.2">
      <c r="A19" s="36">
        <v>13</v>
      </c>
      <c r="B19" s="37"/>
      <c r="C19" s="39"/>
      <c r="D19" s="65"/>
      <c r="E19" s="65"/>
      <c r="F19" s="61">
        <f t="shared" si="3"/>
        <v>0</v>
      </c>
      <c r="G19" s="22"/>
    </row>
    <row r="20" spans="1:7" s="16" customFormat="1" ht="13.5" customHeight="1" x14ac:dyDescent="0.2">
      <c r="A20" s="36">
        <v>14</v>
      </c>
      <c r="B20" s="30" t="s">
        <v>99</v>
      </c>
      <c r="C20" s="40">
        <v>328633600</v>
      </c>
      <c r="D20" s="65">
        <v>211007600</v>
      </c>
      <c r="E20" s="65">
        <v>145535211</v>
      </c>
      <c r="F20" s="61">
        <f t="shared" si="3"/>
        <v>65472389</v>
      </c>
      <c r="G20" s="21"/>
    </row>
    <row r="21" spans="1:7" s="16" customFormat="1" ht="16.5" x14ac:dyDescent="0.2">
      <c r="A21" s="36">
        <v>15</v>
      </c>
      <c r="B21" s="30" t="s">
        <v>98</v>
      </c>
      <c r="C21" s="39"/>
      <c r="D21" s="65"/>
      <c r="E21" s="65"/>
      <c r="F21" s="26">
        <f t="shared" ref="F21:F22" si="4">+D21-E21</f>
        <v>0</v>
      </c>
      <c r="G21" s="18"/>
    </row>
    <row r="22" spans="1:7" s="16" customFormat="1" ht="16.5" x14ac:dyDescent="0.2">
      <c r="A22" s="36">
        <v>16</v>
      </c>
      <c r="B22" s="30" t="s">
        <v>97</v>
      </c>
      <c r="C22" s="40">
        <f>+C20</f>
        <v>328633600</v>
      </c>
      <c r="D22" s="65">
        <v>211007600</v>
      </c>
      <c r="E22" s="65">
        <v>145535211</v>
      </c>
      <c r="F22" s="26">
        <f t="shared" si="4"/>
        <v>65472389</v>
      </c>
      <c r="G22" s="18"/>
    </row>
    <row r="26" spans="1:7" x14ac:dyDescent="0.2">
      <c r="A26" s="73" t="s">
        <v>119</v>
      </c>
      <c r="B26" s="73"/>
      <c r="C26" s="73"/>
      <c r="D26" s="73"/>
      <c r="E26" s="73"/>
      <c r="F26" s="73"/>
      <c r="G26" s="73"/>
    </row>
  </sheetData>
  <mergeCells count="7">
    <mergeCell ref="A26:G26"/>
    <mergeCell ref="A2:F2"/>
    <mergeCell ref="E4:F4"/>
    <mergeCell ref="B5:B6"/>
    <mergeCell ref="A5:A6"/>
    <mergeCell ref="D5:E5"/>
    <mergeCell ref="D6:E6"/>
  </mergeCells>
  <pageMargins left="0.63" right="0.17" top="1.38" bottom="0.75" header="0.87" footer="0.3"/>
  <pageSetup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3"/>
  <sheetViews>
    <sheetView tabSelected="1" workbookViewId="0">
      <selection activeCell="F16" sqref="F16"/>
    </sheetView>
  </sheetViews>
  <sheetFormatPr defaultRowHeight="15" x14ac:dyDescent="0.25"/>
  <cols>
    <col min="1" max="1" width="5.140625" style="6" customWidth="1"/>
    <col min="2" max="2" width="24.28515625" customWidth="1"/>
    <col min="3" max="3" width="10.7109375" customWidth="1"/>
    <col min="4" max="4" width="9.42578125" style="10" customWidth="1"/>
    <col min="5" max="5" width="16.28515625" style="15" customWidth="1"/>
    <col min="6" max="6" width="29.42578125" customWidth="1"/>
    <col min="7" max="7" width="18.85546875" customWidth="1"/>
    <col min="8" max="8" width="20.42578125" customWidth="1"/>
    <col min="9" max="9" width="26.85546875" customWidth="1"/>
  </cols>
  <sheetData>
    <row r="1" spans="1:9" x14ac:dyDescent="0.25">
      <c r="A1" s="75" t="s">
        <v>114</v>
      </c>
      <c r="B1" s="75"/>
      <c r="C1" s="75"/>
      <c r="D1" s="75"/>
      <c r="E1" s="75"/>
      <c r="F1" s="75"/>
      <c r="G1" s="75"/>
      <c r="H1" s="75"/>
      <c r="I1" s="75"/>
    </row>
    <row r="2" spans="1:9" x14ac:dyDescent="0.25">
      <c r="A2" s="44"/>
      <c r="B2" s="44"/>
      <c r="C2" s="44"/>
      <c r="D2" s="44"/>
      <c r="E2" s="44"/>
      <c r="F2" s="44"/>
      <c r="G2" s="44"/>
      <c r="H2" s="44"/>
      <c r="I2" s="44"/>
    </row>
    <row r="3" spans="1:9" x14ac:dyDescent="0.25">
      <c r="D3" s="45" t="s">
        <v>118</v>
      </c>
      <c r="E3" s="45"/>
      <c r="F3" s="45"/>
      <c r="G3" s="45"/>
      <c r="I3" s="43" t="s">
        <v>158</v>
      </c>
    </row>
    <row r="4" spans="1:9" s="6" customFormat="1" ht="61.5" customHeight="1" x14ac:dyDescent="0.25">
      <c r="A4" s="4" t="s">
        <v>18</v>
      </c>
      <c r="B4" s="11" t="s">
        <v>19</v>
      </c>
      <c r="C4" s="11" t="s">
        <v>107</v>
      </c>
      <c r="D4" s="11" t="s">
        <v>20</v>
      </c>
      <c r="E4" s="11" t="s">
        <v>108</v>
      </c>
      <c r="F4" s="11" t="s">
        <v>109</v>
      </c>
      <c r="G4" s="11" t="s">
        <v>110</v>
      </c>
      <c r="H4" s="11" t="s">
        <v>116</v>
      </c>
      <c r="I4" s="11" t="s">
        <v>117</v>
      </c>
    </row>
    <row r="5" spans="1:9" s="6" customFormat="1" ht="61.5" customHeight="1" x14ac:dyDescent="0.25">
      <c r="A5" s="4">
        <v>1</v>
      </c>
      <c r="B5" s="4" t="s">
        <v>111</v>
      </c>
      <c r="C5" s="13">
        <v>79455.100000000006</v>
      </c>
      <c r="D5" s="13"/>
      <c r="E5" s="11" t="s">
        <v>121</v>
      </c>
      <c r="F5" s="42" t="s">
        <v>124</v>
      </c>
      <c r="G5" s="11" t="s">
        <v>133</v>
      </c>
      <c r="H5" s="11" t="s">
        <v>135</v>
      </c>
      <c r="I5" s="11" t="s">
        <v>142</v>
      </c>
    </row>
    <row r="6" spans="1:9" ht="61.5" customHeight="1" x14ac:dyDescent="0.25">
      <c r="A6" s="4">
        <v>2</v>
      </c>
      <c r="B6" s="4" t="s">
        <v>112</v>
      </c>
      <c r="C6" s="12">
        <v>38861.300000000003</v>
      </c>
      <c r="D6" s="14"/>
      <c r="E6" s="4" t="s">
        <v>120</v>
      </c>
      <c r="F6" s="11" t="s">
        <v>122</v>
      </c>
      <c r="G6" s="11" t="s">
        <v>136</v>
      </c>
      <c r="H6" s="11" t="s">
        <v>137</v>
      </c>
      <c r="I6" s="11" t="s">
        <v>142</v>
      </c>
    </row>
    <row r="7" spans="1:9" ht="45.75" customHeight="1" x14ac:dyDescent="0.25">
      <c r="A7" s="4">
        <v>3</v>
      </c>
      <c r="B7" s="46" t="s">
        <v>113</v>
      </c>
      <c r="C7" s="12">
        <v>79800</v>
      </c>
      <c r="D7" s="13"/>
      <c r="E7" s="4" t="s">
        <v>121</v>
      </c>
      <c r="F7" s="11" t="s">
        <v>123</v>
      </c>
      <c r="G7" s="48" t="s">
        <v>141</v>
      </c>
      <c r="H7" s="1"/>
      <c r="I7" s="11"/>
    </row>
    <row r="8" spans="1:9" s="6" customFormat="1" ht="42" customHeight="1" x14ac:dyDescent="0.25">
      <c r="A8" s="4">
        <v>4</v>
      </c>
      <c r="B8" s="4" t="s">
        <v>125</v>
      </c>
      <c r="C8" s="12">
        <v>13385.7</v>
      </c>
      <c r="D8" s="4"/>
      <c r="E8" s="4" t="s">
        <v>126</v>
      </c>
      <c r="F8" s="47" t="s">
        <v>123</v>
      </c>
      <c r="G8" s="5"/>
      <c r="H8" s="5"/>
      <c r="I8" s="11" t="s">
        <v>132</v>
      </c>
    </row>
    <row r="13" spans="1:9" s="3" customFormat="1" ht="14.25" customHeight="1" x14ac:dyDescent="0.25">
      <c r="A13" s="74" t="s">
        <v>131</v>
      </c>
      <c r="B13" s="74"/>
      <c r="C13" s="74"/>
      <c r="D13" s="74"/>
      <c r="E13" s="74"/>
      <c r="F13" s="74"/>
      <c r="G13" s="74"/>
      <c r="H13" s="74"/>
      <c r="I13" s="74"/>
    </row>
  </sheetData>
  <mergeCells count="2">
    <mergeCell ref="A1:I1"/>
    <mergeCell ref="A13:I13"/>
  </mergeCells>
  <pageMargins left="0.34" right="0.16" top="1.56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tusuv</vt:lpstr>
      <vt:lpstr>5 saya</vt:lpstr>
      <vt:lpstr>tsalingaas busad</vt:lpstr>
      <vt:lpstr>oron toonii medee</vt:lpstr>
      <vt:lpstr>Tusviin oorchlolt</vt:lpstr>
      <vt:lpstr>тендерын мэдээлэл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MSHUT-026</cp:lastModifiedBy>
  <cp:lastPrinted>2022-05-05T07:47:39Z</cp:lastPrinted>
  <dcterms:created xsi:type="dcterms:W3CDTF">2017-11-02T07:57:48Z</dcterms:created>
  <dcterms:modified xsi:type="dcterms:W3CDTF">2022-09-05T08:30:07Z</dcterms:modified>
</cp:coreProperties>
</file>